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obo\Dropbox\Ádám+Csaba\MAHASZ\Arany-platina\Szabályzatmódosítás\240306\"/>
    </mc:Choice>
  </mc:AlternateContent>
  <xr:revisionPtr revIDLastSave="0" documentId="13_ncr:1_{964B8535-CD50-4551-92FA-987CA750D6AF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Album kalkulátor" sheetId="1" r:id="rId1"/>
    <sheet name="Kislemez (single) kalkulátor" sheetId="2" r:id="rId2"/>
  </sheets>
  <definedNames>
    <definedName name="Z_12194A7E_3F49_4566_BD48_AD3ECC6B8158_.wvu.FilterData" localSheetId="0" hidden="1">'Album kalkulátor'!$C$10:$C$12</definedName>
    <definedName name="Z_12194A7E_3F49_4566_BD48_AD3ECC6B8158_.wvu.FilterData" localSheetId="1" hidden="1">'Kislemez (single) kalkulátor'!$C$8:$C$12</definedName>
  </definedNames>
  <calcPr calcId="191029"/>
  <customWorkbookViews>
    <customWorkbookView name="1. szűrő" guid="{12194A7E-3F49-4566-BD48-AD3ECC6B815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C9" i="2"/>
  <c r="C8" i="2"/>
  <c r="F5" i="2"/>
  <c r="C12" i="2"/>
  <c r="C11" i="2"/>
  <c r="C11" i="1"/>
  <c r="C12" i="1"/>
  <c r="A6" i="2" l="1"/>
  <c r="C14" i="2" l="1"/>
  <c r="E9" i="2" s="1"/>
  <c r="A6" i="1"/>
  <c r="F13" i="1"/>
  <c r="F12" i="1"/>
  <c r="F11" i="1"/>
  <c r="E8" i="2" l="1"/>
  <c r="C15" i="2"/>
  <c r="D15" i="2" s="1"/>
  <c r="F6" i="1"/>
  <c r="F7" i="1"/>
  <c r="F8" i="1"/>
  <c r="F9" i="1"/>
  <c r="F10" i="1"/>
  <c r="F5" i="1"/>
  <c r="C10" i="1" l="1"/>
  <c r="C9" i="1"/>
  <c r="C8" i="1"/>
  <c r="C14" i="1" l="1"/>
  <c r="C15" i="1" l="1"/>
  <c r="D17" i="1" s="1"/>
</calcChain>
</file>

<file path=xl/sharedStrings.xml><?xml version="1.0" encoding="utf-8"?>
<sst xmlns="http://schemas.openxmlformats.org/spreadsheetml/2006/main" count="63" uniqueCount="44">
  <si>
    <t>A kiadvány adatai</t>
  </si>
  <si>
    <t>Album</t>
  </si>
  <si>
    <t>Beküldő szervezet neve:</t>
  </si>
  <si>
    <t>Beküldő képviselő neve:</t>
  </si>
  <si>
    <t>Előadó:</t>
  </si>
  <si>
    <t>Kiadvány:</t>
  </si>
  <si>
    <t>Kiadvány típusa:</t>
  </si>
  <si>
    <t>Kiadó:</t>
  </si>
  <si>
    <t>A kiadvány első megjelenésének dátuma (éééé.hh.nn formátumban):</t>
  </si>
  <si>
    <t>Arany: 5000, Platina: 10000</t>
  </si>
  <si>
    <t>Arany: 7500, Platina: 15000</t>
  </si>
  <si>
    <t>Arany: 10000, Platina: 20000</t>
  </si>
  <si>
    <t>Arany: 15000, Platina: 30000</t>
  </si>
  <si>
    <t>Arany: 25000, Platina: 50000</t>
  </si>
  <si>
    <t>Arany: 2000, Platina: 4000</t>
  </si>
  <si>
    <t>A kalkulátor becslésre használható, nem veszi figyelembe a kiadvány műfaját, típusát és származási helyét, ezért nem helyettesíti a MAHASZ által történő hitelesítést.</t>
  </si>
  <si>
    <t>Album fizikai értékesítése</t>
  </si>
  <si>
    <t>Album digitális értékesítése</t>
  </si>
  <si>
    <t>Tényleges mennyiség (db)</t>
  </si>
  <si>
    <t>Kislemez (single) fizikai értékesítése</t>
  </si>
  <si>
    <t>Kislemez (single) digitális értékesítése - több tracket tartalmazó kiadvány teljes letöltése</t>
  </si>
  <si>
    <t>Beküldés esetén kitöltendő!</t>
  </si>
  <si>
    <t>ALBUM | Arany- és platinalemez-kalkulátor</t>
  </si>
  <si>
    <t>Prémium streaming (a streaming szolgáltatás fizetős verziója)</t>
  </si>
  <si>
    <t>Reklám alapú streaming (a streaming szolgáltatás ingyenes verziója)</t>
  </si>
  <si>
    <t>Arany: 50000, Platina: 100000</t>
  </si>
  <si>
    <t>Arany: 100000, Platina: 200000</t>
  </si>
  <si>
    <t>1992.06.12-től</t>
  </si>
  <si>
    <t>1997.12.03-től</t>
  </si>
  <si>
    <t>2002.04.23-tól</t>
  </si>
  <si>
    <t>2005.02.23-tól</t>
  </si>
  <si>
    <t>2006.09.13-tól</t>
  </si>
  <si>
    <t>2009.10.01-től</t>
  </si>
  <si>
    <t>2012.12.14-től</t>
  </si>
  <si>
    <t>2018.01.01-től</t>
  </si>
  <si>
    <t>1992.06.12-ig</t>
  </si>
  <si>
    <t>KISLEMEZ (SINGLE) | Arany- és platinalemez-kalkulátor</t>
  </si>
  <si>
    <t>A kalkulátor becslésre használható, ezért nem helyettesíti a MAHASZ által történő hitelesítést.</t>
  </si>
  <si>
    <t>Kislemez (Single)</t>
  </si>
  <si>
    <t>A megjelenéskor érvényes szabály:</t>
  </si>
  <si>
    <t>Beszámított, a megjelenéskor érvényes szabállyal korrigált egységek összesen:</t>
  </si>
  <si>
    <t>Digitális letöltés - 1 track (1 dal)</t>
  </si>
  <si>
    <t>Beszámítás (egység)</t>
  </si>
  <si>
    <t>v240305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</si>
</sst>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0"/>
      <color rgb="FF00000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2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/>
    <xf numFmtId="3" fontId="2" fillId="2" borderId="7" xfId="0" applyNumberFormat="1" applyFont="1" applyFill="1" applyBorder="1"/>
    <xf numFmtId="0" fontId="2" fillId="2" borderId="8" xfId="0" applyFont="1" applyFill="1" applyBorder="1"/>
    <xf numFmtId="3" fontId="1" fillId="2" borderId="1" xfId="0" applyNumberFormat="1" applyFont="1" applyFill="1" applyBorder="1"/>
    <xf numFmtId="0" fontId="2" fillId="0" borderId="9" xfId="0" applyFont="1" applyBorder="1"/>
    <xf numFmtId="0" fontId="2" fillId="2" borderId="4" xfId="0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0" fontId="1" fillId="2" borderId="8" xfId="0" applyFont="1" applyFill="1" applyBorder="1"/>
    <xf numFmtId="0" fontId="1" fillId="2" borderId="11" xfId="0" applyFont="1" applyFill="1" applyBorder="1"/>
    <xf numFmtId="3" fontId="1" fillId="2" borderId="8" xfId="0" applyNumberFormat="1" applyFont="1" applyFill="1" applyBorder="1"/>
    <xf numFmtId="0" fontId="1" fillId="2" borderId="12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3" fillId="2" borderId="1" xfId="0" applyFont="1" applyFill="1" applyBorder="1"/>
    <xf numFmtId="3" fontId="1" fillId="2" borderId="4" xfId="0" applyNumberFormat="1" applyFont="1" applyFill="1" applyBorder="1"/>
    <xf numFmtId="0" fontId="1" fillId="2" borderId="14" xfId="0" applyFont="1" applyFill="1" applyBorder="1"/>
    <xf numFmtId="3" fontId="1" fillId="2" borderId="1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1" fillId="2" borderId="11" xfId="0" applyNumberFormat="1" applyFont="1" applyFill="1" applyBorder="1"/>
    <xf numFmtId="0" fontId="2" fillId="2" borderId="7" xfId="0" applyFont="1" applyFill="1" applyBorder="1"/>
    <xf numFmtId="0" fontId="3" fillId="2" borderId="7" xfId="0" applyFont="1" applyFill="1" applyBorder="1"/>
    <xf numFmtId="0" fontId="2" fillId="2" borderId="16" xfId="0" applyFont="1" applyFill="1" applyBorder="1"/>
    <xf numFmtId="0" fontId="2" fillId="0" borderId="17" xfId="0" applyFont="1" applyBorder="1"/>
    <xf numFmtId="0" fontId="2" fillId="0" borderId="18" xfId="0" applyFont="1" applyBorder="1"/>
    <xf numFmtId="14" fontId="0" fillId="0" borderId="19" xfId="0" applyNumberFormat="1" applyBorder="1"/>
    <xf numFmtId="14" fontId="2" fillId="0" borderId="19" xfId="0" applyNumberFormat="1" applyFont="1" applyBorder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2" fillId="0" borderId="2" xfId="0" applyFont="1" applyBorder="1" applyAlignment="1">
      <alignment horizontal="left"/>
    </xf>
    <xf numFmtId="0" fontId="5" fillId="2" borderId="1" xfId="0" applyFont="1" applyFill="1" applyBorder="1"/>
    <xf numFmtId="14" fontId="2" fillId="0" borderId="10" xfId="0" applyNumberFormat="1" applyFont="1" applyBorder="1" applyProtection="1">
      <protection locked="0"/>
    </xf>
    <xf numFmtId="3" fontId="2" fillId="3" borderId="6" xfId="0" applyNumberFormat="1" applyFont="1" applyFill="1" applyBorder="1" applyProtection="1">
      <protection locked="0"/>
    </xf>
    <xf numFmtId="0" fontId="2" fillId="2" borderId="15" xfId="0" applyFont="1" applyFill="1" applyBorder="1" applyAlignment="1">
      <alignment horizontal="left"/>
    </xf>
    <xf numFmtId="0" fontId="3" fillId="0" borderId="2" xfId="0" applyFont="1" applyBorder="1"/>
    <xf numFmtId="2" fontId="2" fillId="0" borderId="3" xfId="0" applyNumberFormat="1" applyFont="1" applyBorder="1"/>
    <xf numFmtId="0" fontId="1" fillId="0" borderId="18" xfId="0" applyFont="1" applyBorder="1" applyAlignment="1">
      <alignment horizontal="left"/>
    </xf>
    <xf numFmtId="0" fontId="1" fillId="2" borderId="15" xfId="0" applyFont="1" applyFill="1" applyBorder="1"/>
    <xf numFmtId="0" fontId="2" fillId="0" borderId="0" xfId="0" applyFont="1"/>
    <xf numFmtId="14" fontId="0" fillId="0" borderId="23" xfId="0" applyNumberFormat="1" applyBorder="1"/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2" borderId="5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2" fillId="0" borderId="10" xfId="0" applyFont="1" applyBorder="1" applyAlignment="1" applyProtection="1">
      <alignment horizontal="left"/>
      <protection locked="0"/>
    </xf>
    <xf numFmtId="0" fontId="2" fillId="4" borderId="21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</cellXfs>
  <cellStyles count="1">
    <cellStyle name="Normál" xfId="0" builtinId="0"/>
  </cellStyles>
  <dxfs count="16">
    <dxf>
      <font>
        <color auto="1"/>
      </font>
      <fill>
        <patternFill>
          <fgColor rgb="FF00FF00"/>
          <bgColor rgb="FF00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CCCCCC"/>
      </font>
    </dxf>
    <dxf>
      <font>
        <color auto="1"/>
      </font>
      <fill>
        <patternFill>
          <bgColor rgb="FF00FF00"/>
        </patternFill>
      </fill>
    </dxf>
    <dxf>
      <font>
        <color auto="1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CCCCCC"/>
      </font>
      <fill>
        <patternFill>
          <fgColor rgb="FFCCCC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Munkalap1-style" pivot="0" count="3" xr9:uid="{00000000-0011-0000-FFFF-FFFF00000000}">
      <tableStyleElement type="headerRow" dxfId="15"/>
      <tableStyleElement type="firstRowStripe" dxfId="14"/>
      <tableStyleElement type="secondRowStripe" dxfId="13"/>
    </tableStyle>
  </tableStyles>
  <colors>
    <mruColors>
      <color rgb="FFCCCC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22"/>
  <sheetViews>
    <sheetView tabSelected="1" zoomScaleNormal="100" workbookViewId="0">
      <selection activeCell="B5" sqref="B5"/>
    </sheetView>
  </sheetViews>
  <sheetFormatPr defaultColWidth="14.42578125" defaultRowHeight="15.75" customHeight="1" x14ac:dyDescent="0.2"/>
  <cols>
    <col min="1" max="1" width="74.7109375" customWidth="1"/>
    <col min="2" max="2" width="22.140625" bestFit="1" customWidth="1"/>
    <col min="3" max="3" width="22" customWidth="1"/>
    <col min="4" max="4" width="7.140625" style="45" customWidth="1"/>
    <col min="5" max="5" width="14.140625" style="45" bestFit="1" customWidth="1"/>
    <col min="6" max="6" width="6" style="45" customWidth="1"/>
    <col min="7" max="7" width="25.5703125" style="45" bestFit="1" customWidth="1"/>
    <col min="8" max="11" width="14.42578125" style="45"/>
  </cols>
  <sheetData>
    <row r="1" spans="1:27" ht="28.5" thickBot="1" x14ac:dyDescent="0.45">
      <c r="A1" s="37" t="s">
        <v>22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customHeight="1" thickBot="1" x14ac:dyDescent="0.25">
      <c r="A2" s="2" t="s">
        <v>43</v>
      </c>
      <c r="B2" s="12"/>
      <c r="C2" s="2"/>
      <c r="D2" s="3"/>
      <c r="E2" s="3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9.45" customHeight="1" thickBot="1" x14ac:dyDescent="0.25">
      <c r="A3" s="52" t="s">
        <v>15</v>
      </c>
      <c r="B3" s="53"/>
      <c r="C3" s="54"/>
      <c r="D3" s="3"/>
      <c r="E3" s="3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.75" customHeight="1" thickBot="1" x14ac:dyDescent="0.25">
      <c r="A4" s="1"/>
      <c r="B4" s="12"/>
      <c r="C4" s="2"/>
      <c r="D4" s="3"/>
      <c r="E4" s="43" t="s">
        <v>39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customHeight="1" thickBot="1" x14ac:dyDescent="0.25">
      <c r="A5" s="13" t="s">
        <v>8</v>
      </c>
      <c r="B5" s="38"/>
      <c r="C5" s="27"/>
      <c r="D5" s="30"/>
      <c r="E5" s="33" t="s">
        <v>34</v>
      </c>
      <c r="F5" s="34" t="str">
        <f>IF(B5&gt;43100,"X","")</f>
        <v/>
      </c>
      <c r="G5" s="36" t="s">
        <v>14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.75" customHeight="1" thickBot="1" x14ac:dyDescent="0.25">
      <c r="A6" s="28" t="str">
        <f>IF(B5="","Kérjük, írja be a kiadány első megjelenésének dátumát!","")</f>
        <v>Kérjük, írja be a kiadány első megjelenésének dátumát!</v>
      </c>
      <c r="B6" s="29"/>
      <c r="C6" s="2"/>
      <c r="D6" s="30"/>
      <c r="E6" s="33" t="s">
        <v>33</v>
      </c>
      <c r="F6" s="34" t="str">
        <f>IF(AND(B5&gt;41256,B5&lt;43101),"X","")</f>
        <v/>
      </c>
      <c r="G6" s="36" t="s">
        <v>14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thickBot="1" x14ac:dyDescent="0.25">
      <c r="A7" s="2"/>
      <c r="B7" s="5" t="s">
        <v>18</v>
      </c>
      <c r="C7" s="6" t="s">
        <v>42</v>
      </c>
      <c r="D7" s="30"/>
      <c r="E7" s="33" t="s">
        <v>32</v>
      </c>
      <c r="F7" s="34" t="str">
        <f>IF(AND(B5&gt;40086,B5&lt;41257),"X","")</f>
        <v/>
      </c>
      <c r="G7" s="36" t="s">
        <v>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thickBot="1" x14ac:dyDescent="0.25">
      <c r="A8" s="7" t="s">
        <v>16</v>
      </c>
      <c r="B8" s="39"/>
      <c r="C8" s="8" t="str">
        <f>IF(F5="X",B8,IF(F6="X",B8,IF(F7="X",B8/2.5,IF(F8="X",B8/3.75,IF(F9="X",B8/5,IF(F10="X",B8/7.5,IF(F11="X",B8/12.5,IF(F12="X",B8/25,IF(F13="X",B8/50,"")))))))))</f>
        <v/>
      </c>
      <c r="D8" s="30"/>
      <c r="E8" s="33" t="s">
        <v>31</v>
      </c>
      <c r="F8" s="34" t="str">
        <f>IF(AND(B5&gt;38972,B5&lt;40087),"X","")</f>
        <v/>
      </c>
      <c r="G8" s="36" t="s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thickBot="1" x14ac:dyDescent="0.25">
      <c r="A9" s="7" t="s">
        <v>17</v>
      </c>
      <c r="B9" s="39"/>
      <c r="C9" s="8" t="str">
        <f>IF(F5="X",B9,IF(F6="X",B9,IF(F7="X",B9/2.5,IF(F8="X",B9/3.75,IF(F9="X",B9/5,IF(F10="X",B9/7.5,IF(F11="X",B9/12.5,IF(F12="X",B9/25,IF(F13="X",B9/50,"")))))))))</f>
        <v/>
      </c>
      <c r="D9" s="30"/>
      <c r="E9" s="33" t="s">
        <v>30</v>
      </c>
      <c r="F9" s="34" t="str">
        <f>IF(AND(B5&gt;38405,B5&lt;38973),"X","")</f>
        <v/>
      </c>
      <c r="G9" s="36" t="s">
        <v>11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thickBot="1" x14ac:dyDescent="0.25">
      <c r="A10" s="7" t="s">
        <v>41</v>
      </c>
      <c r="B10" s="39"/>
      <c r="C10" s="8" t="str">
        <f>IF(F5="X",B10/10,IF(F6="X",B10/10,IF(F7="X",B10/25,IF(F8="X",B10/37.5,IF(F9="X",B10/50,IF(F10="X",B10/75,IF(F11="X",B10/120.5,IF(F12="X",B10/250,IF(F13="X",B10/500,"")))))))))</f>
        <v/>
      </c>
      <c r="D10" s="30"/>
      <c r="E10" s="33" t="s">
        <v>29</v>
      </c>
      <c r="F10" s="34" t="str">
        <f>IF(AND(B5&gt;37368,B5&lt;38406),"X","")</f>
        <v/>
      </c>
      <c r="G10" s="36" t="s">
        <v>12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thickBot="1" x14ac:dyDescent="0.25">
      <c r="A11" s="7" t="s">
        <v>23</v>
      </c>
      <c r="B11" s="39"/>
      <c r="C11" s="8">
        <f>B11/3280</f>
        <v>0</v>
      </c>
      <c r="D11" s="30"/>
      <c r="E11" s="33" t="s">
        <v>28</v>
      </c>
      <c r="F11" s="34" t="str">
        <f>IF(AND(B5&gt;35766,B5&lt;37369),"X","")</f>
        <v/>
      </c>
      <c r="G11" s="36" t="s">
        <v>13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 thickBot="1" x14ac:dyDescent="0.25">
      <c r="A12" s="7" t="s">
        <v>24</v>
      </c>
      <c r="B12" s="39"/>
      <c r="C12" s="8">
        <f>B12/14700</f>
        <v>0</v>
      </c>
      <c r="D12" s="30"/>
      <c r="E12" s="33" t="s">
        <v>27</v>
      </c>
      <c r="F12" s="34" t="str">
        <f>IF(AND(B5&gt;33766,B5&lt;35767),"X","")</f>
        <v/>
      </c>
      <c r="G12" s="36" t="s">
        <v>25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 thickBot="1" x14ac:dyDescent="0.25">
      <c r="A13" s="2"/>
      <c r="B13" s="9"/>
      <c r="C13" s="2"/>
      <c r="D13" s="30"/>
      <c r="E13" s="33" t="s">
        <v>35</v>
      </c>
      <c r="F13" s="34" t="str">
        <f>IF(AND(B5&gt;0,B5&lt;33767),"X","")</f>
        <v/>
      </c>
      <c r="G13" s="36" t="s">
        <v>26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 thickBot="1" x14ac:dyDescent="0.25">
      <c r="A14" s="1" t="s">
        <v>40</v>
      </c>
      <c r="B14" s="1"/>
      <c r="C14" s="22">
        <f>SUM(C8:C12)</f>
        <v>0</v>
      </c>
      <c r="D14" s="3"/>
      <c r="E14" s="1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 thickBot="1" x14ac:dyDescent="0.25">
      <c r="A15" s="14"/>
      <c r="B15" s="23"/>
      <c r="C15" s="25" t="str">
        <f>IF(C14=0,"",IF(C14&lt;2000,"Még nem arany",IF(C14&lt;4000,"Arany",IF(C14&lt;8000,"Platina",IF(C14&lt;12000,"Dupla platina",IF(C14&lt;16000,"Tripla platina",IF(C14&lt;20000,"4x platina",IF(C14&lt;24000,"5x platina",IF(C14&lt;28000,"6x platina",IF(C14&lt;32000,"7x platina",IF(C14&lt;36000,"8x platina",IF(C14&lt;40000,"9x platina",IF(C14&lt;44000,"10x platina","Több mint 10x platina!")))))))))))))</f>
        <v/>
      </c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 thickBot="1" x14ac:dyDescent="0.25">
      <c r="A16" s="18"/>
      <c r="B16" s="18"/>
      <c r="C16" s="24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 thickBot="1" x14ac:dyDescent="0.25">
      <c r="A17" s="15"/>
      <c r="B17" s="16"/>
      <c r="C17" s="17"/>
      <c r="D17" s="3" t="str">
        <f>IF(C15="Több mint 10x platina!","Ellenőrzést igényel!","")</f>
        <v/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 thickBot="1" x14ac:dyDescent="0.25">
      <c r="A18" s="1" t="s">
        <v>0</v>
      </c>
      <c r="B18" s="14"/>
      <c r="C18" s="10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 thickBot="1" x14ac:dyDescent="0.25">
      <c r="A19" s="21" t="s">
        <v>21</v>
      </c>
      <c r="B19" s="14"/>
      <c r="C19" s="10"/>
      <c r="D19" s="3"/>
      <c r="E19" s="4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 thickBot="1" x14ac:dyDescent="0.25">
      <c r="A20" s="1"/>
      <c r="B20" s="16"/>
      <c r="C20" s="26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thickBot="1" x14ac:dyDescent="0.25">
      <c r="A21" s="13" t="s">
        <v>4</v>
      </c>
      <c r="B21" s="55"/>
      <c r="C21" s="55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thickBot="1" x14ac:dyDescent="0.25">
      <c r="A22" s="13" t="s">
        <v>5</v>
      </c>
      <c r="B22" s="55"/>
      <c r="C22" s="55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thickBot="1" x14ac:dyDescent="0.25">
      <c r="A23" s="13" t="s">
        <v>6</v>
      </c>
      <c r="B23" s="56" t="s">
        <v>1</v>
      </c>
      <c r="C23" s="57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thickBot="1" x14ac:dyDescent="0.25">
      <c r="A24" s="13" t="s">
        <v>7</v>
      </c>
      <c r="B24" s="55"/>
      <c r="C24" s="55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thickBot="1" x14ac:dyDescent="0.25">
      <c r="A25" s="23"/>
      <c r="B25" s="40"/>
      <c r="C25" s="40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thickBot="1" x14ac:dyDescent="0.25">
      <c r="A26" s="13" t="s">
        <v>2</v>
      </c>
      <c r="B26" s="55"/>
      <c r="C26" s="55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thickBot="1" x14ac:dyDescent="0.25">
      <c r="A27" s="13" t="s">
        <v>3</v>
      </c>
      <c r="B27" s="55"/>
      <c r="C27" s="55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thickBot="1" x14ac:dyDescent="0.25">
      <c r="A28" s="19"/>
      <c r="B28" s="20"/>
      <c r="C28" s="20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thickBot="1" x14ac:dyDescent="0.25">
      <c r="A29" s="11"/>
      <c r="B29" s="11"/>
      <c r="C29" s="11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thickBot="1" x14ac:dyDescent="0.25">
      <c r="A30" s="4"/>
      <c r="B30" s="4"/>
      <c r="C30" s="4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thickBo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thickBo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thickBo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thickBo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thickBo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 thickBo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 thickBo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 thickBo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 thickBo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3.5" thickBo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3.5" thickBo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3.5" thickBo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3.5" thickBo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3.5" thickBo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3.5" thickBo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3.5" thickBo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3.5" thickBo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3.5" thickBo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3.5" thickBo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3.5" thickBo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3.5" thickBo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3.5" thickBo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3.5" thickBo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3.5" thickBo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3.5" thickBo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3.5" thickBo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3.5" thickBo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 thickBo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 thickBo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 thickBo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 thickBo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 thickBo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 thickBo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3.5" thickBo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3.5" thickBo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3.5" thickBo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3.5" thickBo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3.5" thickBo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3.5" thickBo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3.5" thickBo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3.5" thickBo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3.5" thickBo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3.5" thickBo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3.5" thickBo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3.5" thickBo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3.5" thickBo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3.5" thickBo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3.5" thickBo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3.5" thickBo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3.5" thickBo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3.5" thickBo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3.5" thickBo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3.5" thickBo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3.5" thickBo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3.5" thickBo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3.5" thickBo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3.5" thickBo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3.5" thickBo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3.5" thickBo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3.5" thickBo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3.5" thickBo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3.5" thickBo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3.5" thickBo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3.5" thickBo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3.5" thickBo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3.5" thickBo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3.5" thickBo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3.5" thickBo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3.5" thickBo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3.5" thickBo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3.5" thickBo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3.5" thickBo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3.5" thickBo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3.5" thickBo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3.5" thickBo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3.5" thickBo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3.5" thickBo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3.5" thickBo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3.5" thickBo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3.5" thickBo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3.5" thickBo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3.5" thickBo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3.5" thickBo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3.5" thickBo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3.5" thickBo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3.5" thickBo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3.5" thickBo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3.5" thickBo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3.5" thickBo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3.5" thickBo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3.5" thickBo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3.5" thickBo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3.5" thickBo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3.5" thickBo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3.5" thickBo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3.5" thickBo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3.5" thickBo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3.5" thickBo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3.5" thickBo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3.5" thickBo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3.5" thickBo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3.5" thickBo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3.5" thickBo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3.5" thickBo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3.5" thickBo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3.5" thickBo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3.5" thickBo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3.5" thickBo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3.5" thickBo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3.5" thickBo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3.5" thickBo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3.5" thickBo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3.5" thickBo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3.5" thickBo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3.5" thickBo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3.5" thickBo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3.5" thickBo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3.5" thickBo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3.5" thickBo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3.5" thickBo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3.5" thickBo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3.5" thickBo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3.5" thickBo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3.5" thickBo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3.5" thickBo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3.5" thickBo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3.5" thickBo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3.5" thickBo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3.5" thickBo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3.5" thickBo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3.5" thickBo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3.5" thickBo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3.5" thickBo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3.5" thickBo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3.5" thickBo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3.5" thickBo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3.5" thickBo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3.5" thickBo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3.5" thickBo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3.5" thickBo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3.5" thickBo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3.5" thickBo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3.5" thickBo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3.5" thickBo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3.5" thickBo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3.5" thickBo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3.5" thickBo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3.5" thickBo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3.5" thickBo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3.5" thickBo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3.5" thickBo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3.5" thickBo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3.5" thickBo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3.5" thickBo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3.5" thickBo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3.5" thickBo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3.5" thickBo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3.5" thickBo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3.5" thickBo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3.5" thickBo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3.5" thickBo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3.5" thickBo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3.5" thickBo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3.5" thickBo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3.5" thickBo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3.5" thickBo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3.5" thickBo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3.5" thickBo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3.5" thickBo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3.5" thickBo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3.5" thickBo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3.5" thickBo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3.5" thickBo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3.5" thickBo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3.5" thickBo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3.5" thickBo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3.5" thickBo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3.5" thickBo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3.5" thickBo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3.5" thickBo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3.5" thickBo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3.5" thickBo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3.5" thickBo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3.5" thickBo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3.5" thickBo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3.5" thickBo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3.5" thickBo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3.5" thickBo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3.5" thickBo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3.5" thickBo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3.5" thickBo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3.5" thickBo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3.5" thickBo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3.5" thickBo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3.5" thickBo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3.5" thickBo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3.5" thickBo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3.5" thickBo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3.5" thickBo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3.5" thickBo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3.5" thickBo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3.5" thickBo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3.5" thickBo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3.5" thickBo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3.5" thickBo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3.5" thickBo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3.5" thickBo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3.5" thickBo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3.5" thickBo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3.5" thickBo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3.5" thickBo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3.5" thickBo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3.5" thickBo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3.5" thickBo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3.5" thickBo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3.5" thickBo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3.5" thickBo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3.5" thickBo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3.5" thickBo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3.5" thickBo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3.5" thickBo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3.5" thickBo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3.5" thickBo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3.5" thickBo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3.5" thickBo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3.5" thickBo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3.5" thickBo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3.5" thickBo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3.5" thickBo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3.5" thickBo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3.5" thickBo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3.5" thickBo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3.5" thickBo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3.5" thickBo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3.5" thickBo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3.5" thickBo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3.5" thickBo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3.5" thickBo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3.5" thickBo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3.5" thickBo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3.5" thickBo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3.5" thickBo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3.5" thickBo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3.5" thickBo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3.5" thickBo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3.5" thickBo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3.5" thickBo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3.5" thickBo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3.5" thickBo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3.5" thickBo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3.5" thickBo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3.5" thickBo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3.5" thickBo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3.5" thickBo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3.5" thickBo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3.5" thickBo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3.5" thickBo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3.5" thickBo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3.5" thickBo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3.5" thickBo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3.5" thickBo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3.5" thickBo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3.5" thickBo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3.5" thickBo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3.5" thickBo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3.5" thickBo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3.5" thickBo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3.5" thickBo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3.5" thickBo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3.5" thickBo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3.5" thickBo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3.5" thickBo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3.5" thickBo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3.5" thickBo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3.5" thickBo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3.5" thickBo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3.5" thickBo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3.5" thickBo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3.5" thickBo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3.5" thickBo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3.5" thickBo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3.5" thickBo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3.5" thickBo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3.5" thickBo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3.5" thickBo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3.5" thickBo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3.5" thickBo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3.5" thickBo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3.5" thickBo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3.5" thickBo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3.5" thickBo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3.5" thickBo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3.5" thickBo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3.5" thickBo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3.5" thickBo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3.5" thickBo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3.5" thickBo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3.5" thickBo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3.5" thickBo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3.5" thickBo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3.5" thickBo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3.5" thickBo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3.5" thickBo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3.5" thickBo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3.5" thickBo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3.5" thickBo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3.5" thickBo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3.5" thickBo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3.5" thickBo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3.5" thickBo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3.5" thickBo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3.5" thickBo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3.5" thickBo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3.5" thickBo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3.5" thickBo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3.5" thickBo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3.5" thickBo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3.5" thickBo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3.5" thickBo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3.5" thickBo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3.5" thickBo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3.5" thickBo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3.5" thickBo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3.5" thickBo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3.5" thickBo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3.5" thickBo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3.5" thickBo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3.5" thickBo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3.5" thickBo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3.5" thickBo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3.5" thickBo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3.5" thickBo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3.5" thickBo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3.5" thickBo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3.5" thickBo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3.5" thickBo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3.5" thickBo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3.5" thickBo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3.5" thickBo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3.5" thickBo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3.5" thickBo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3.5" thickBo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3.5" thickBo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3.5" thickBo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3.5" thickBo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3.5" thickBo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3.5" thickBo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3.5" thickBo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3.5" thickBo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3.5" thickBo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3.5" thickBo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3.5" thickBo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3.5" thickBo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3.5" thickBo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3.5" thickBo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3.5" thickBo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3.5" thickBo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3.5" thickBo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3.5" thickBo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3.5" thickBo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3.5" thickBo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3.5" thickBo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3.5" thickBo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3.5" thickBo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3.5" thickBo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3.5" thickBo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3.5" thickBo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3.5" thickBo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3.5" thickBo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3.5" thickBo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3.5" thickBo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3.5" thickBo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3.5" thickBo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3.5" thickBo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3.5" thickBo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3.5" thickBo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3.5" thickBo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3.5" thickBo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3.5" thickBo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3.5" thickBo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3.5" thickBo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3.5" thickBo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3.5" thickBo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3.5" thickBo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3.5" thickBo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3.5" thickBo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3.5" thickBo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3.5" thickBo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3.5" thickBo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3.5" thickBo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3.5" thickBo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3.5" thickBo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3.5" thickBo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3.5" thickBo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3.5" thickBo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3.5" thickBo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3.5" thickBo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3.5" thickBo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3.5" thickBo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3.5" thickBo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3.5" thickBo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3.5" thickBo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3.5" thickBo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3.5" thickBo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3.5" thickBo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3.5" thickBo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3.5" thickBo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3.5" thickBo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3.5" thickBo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3.5" thickBo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3.5" thickBo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3.5" thickBo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3.5" thickBo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3.5" thickBo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3.5" thickBo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3.5" thickBo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3.5" thickBo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3.5" thickBo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3.5" thickBo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3.5" thickBo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3.5" thickBo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3.5" thickBo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3.5" thickBo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3.5" thickBo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3.5" thickBo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3.5" thickBo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3.5" thickBo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3.5" thickBo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3.5" thickBo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3.5" thickBo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3.5" thickBo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3.5" thickBo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3.5" thickBo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3.5" thickBo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3.5" thickBo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3.5" thickBo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3.5" thickBo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3.5" thickBo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3.5" thickBo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3.5" thickBo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3.5" thickBo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3.5" thickBo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3.5" thickBo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3.5" thickBo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3.5" thickBo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3.5" thickBo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3.5" thickBo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3.5" thickBo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3.5" thickBo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3.5" thickBo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3.5" thickBo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3.5" thickBo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3.5" thickBo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3.5" thickBo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3.5" thickBo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3.5" thickBo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3.5" thickBo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3.5" thickBo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3.5" thickBo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3.5" thickBo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3.5" thickBo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3.5" thickBo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3.5" thickBo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3.5" thickBo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3.5" thickBo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3.5" thickBo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3.5" thickBo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3.5" thickBo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3.5" thickBo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3.5" thickBo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3.5" thickBo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3.5" thickBo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3.5" thickBo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3.5" thickBo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3.5" thickBo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3.5" thickBo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3.5" thickBo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3.5" thickBo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3.5" thickBo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3.5" thickBo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3.5" thickBo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3.5" thickBo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3.5" thickBo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3.5" thickBo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3.5" thickBo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3.5" thickBo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3.5" thickBo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3.5" thickBo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3.5" thickBo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3.5" thickBo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3.5" thickBo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3.5" thickBo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3.5" thickBo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3.5" thickBo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3.5" thickBo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3.5" thickBo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3.5" thickBo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3.5" thickBo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3.5" thickBo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3.5" thickBo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3.5" thickBo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3.5" thickBo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3.5" thickBo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3.5" thickBo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3.5" thickBo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3.5" thickBo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3.5" thickBo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3.5" thickBo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3.5" thickBo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3.5" thickBo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3.5" thickBo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3.5" thickBo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3.5" thickBo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3.5" thickBo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3.5" thickBo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3.5" thickBo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3.5" thickBo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3.5" thickBo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3.5" thickBo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3.5" thickBo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3.5" thickBo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3.5" thickBo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3.5" thickBo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3.5" thickBo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3.5" thickBo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3.5" thickBo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3.5" thickBo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3.5" thickBo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3.5" thickBo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3.5" thickBo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3.5" thickBo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3.5" thickBo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3.5" thickBo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3.5" thickBo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3.5" thickBo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3.5" thickBo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3.5" thickBo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3.5" thickBo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3.5" thickBo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3.5" thickBo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3.5" thickBo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3.5" thickBo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3.5" thickBo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3.5" thickBo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3.5" thickBo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3.5" thickBo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3.5" thickBo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3.5" thickBo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3.5" thickBo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3.5" thickBo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3.5" thickBo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3.5" thickBo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3.5" thickBo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3.5" thickBo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3.5" thickBo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3.5" thickBo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3.5" thickBo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3.5" thickBo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3.5" thickBo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3.5" thickBo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3.5" thickBo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3.5" thickBo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3.5" thickBo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3.5" thickBo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3.5" thickBo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3.5" thickBo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3.5" thickBo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3.5" thickBo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3.5" thickBo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3.5" thickBo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3.5" thickBo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3.5" thickBo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3.5" thickBo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3.5" thickBo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3.5" thickBo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3.5" thickBo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3.5" thickBo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3.5" thickBo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3.5" thickBo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3.5" thickBo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3.5" thickBo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3.5" thickBo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3.5" thickBo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3.5" thickBo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3.5" thickBo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3.5" thickBo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3.5" thickBo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3.5" thickBo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3.5" thickBo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3.5" thickBo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3.5" thickBo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3.5" thickBo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3.5" thickBo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3.5" thickBo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3.5" thickBo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3.5" thickBo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3.5" thickBo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3.5" thickBo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3.5" thickBo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3.5" thickBo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3.5" thickBo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3.5" thickBo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3.5" thickBo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3.5" thickBo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3.5" thickBo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3.5" thickBo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3.5" thickBo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3.5" thickBo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3.5" thickBo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3.5" thickBo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3.5" thickBo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3.5" thickBo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3.5" thickBo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3.5" thickBo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3.5" thickBo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3.5" thickBo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3.5" thickBo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3.5" thickBo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3.5" thickBo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3.5" thickBo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3.5" thickBo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3.5" thickBo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3.5" thickBo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3.5" thickBo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3.5" thickBo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3.5" thickBo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3.5" thickBo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3.5" thickBo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3.5" thickBo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3.5" thickBo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3.5" thickBo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3.5" thickBo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3.5" thickBo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3.5" thickBo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3.5" thickBo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3.5" thickBo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3.5" thickBo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3.5" thickBo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3.5" thickBo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3.5" thickBo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3.5" thickBo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3.5" thickBo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3.5" thickBo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3.5" thickBo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3.5" thickBo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3.5" thickBo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3.5" thickBo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3.5" thickBo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3.5" thickBo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3.5" thickBo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3.5" thickBo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3.5" thickBo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3.5" thickBo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3.5" thickBo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3.5" thickBo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3.5" thickBo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3.5" thickBo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3.5" thickBo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3.5" thickBo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3.5" thickBo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3.5" thickBo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3.5" thickBo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3.5" thickBo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3.5" thickBo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3.5" thickBo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3.5" thickBo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3.5" thickBo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3.5" thickBo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3.5" thickBo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3.5" thickBo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3.5" thickBo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3.5" thickBo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3.5" thickBo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3.5" thickBo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3.5" thickBo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3.5" thickBo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3.5" thickBo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3.5" thickBo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3.5" thickBo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3.5" thickBo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3.5" thickBo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3.5" thickBo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3.5" thickBo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3.5" thickBo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3.5" thickBo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3.5" thickBo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3.5" thickBo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3.5" thickBo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3.5" thickBo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3.5" thickBo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3.5" thickBo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3.5" thickBo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3.5" thickBo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3.5" thickBo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3.5" thickBo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3.5" thickBo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3.5" thickBo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3.5" thickBo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3.5" thickBo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3.5" thickBo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3.5" thickBo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3.5" thickBo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3.5" thickBo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3.5" thickBo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3.5" thickBo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3.5" thickBo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3.5" thickBo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3.5" thickBo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3.5" thickBo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3.5" thickBo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3.5" thickBo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3.5" thickBo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3.5" thickBo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3.5" thickBo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3.5" thickBo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3.5" thickBo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3.5" thickBo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3.5" thickBo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3.5" thickBo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3.5" thickBo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3.5" thickBo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3.5" thickBo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3.5" thickBo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3.5" thickBo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3.5" thickBo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3.5" thickBo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3.5" thickBo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3.5" thickBo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3.5" thickBo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3.5" thickBo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3.5" thickBo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3.5" thickBo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3.5" thickBo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3.5" thickBo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3.5" thickBo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3.5" thickBo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3.5" thickBo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3.5" thickBo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3.5" thickBo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3.5" thickBo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3.5" thickBo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3.5" thickBo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3.5" thickBo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3.5" thickBo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3.5" thickBo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3.5" thickBo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3.5" thickBo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3.5" thickBo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3.5" thickBo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3.5" thickBo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3.5" thickBo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3.5" thickBo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3.5" thickBo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3.5" thickBo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3.5" thickBo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3.5" thickBo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3.5" thickBo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3.5" thickBo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3.5" thickBo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3.5" thickBo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3.5" thickBo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3.5" thickBo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3.5" thickBo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3.5" thickBo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3.5" thickBo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3.5" thickBo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3.5" thickBo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3.5" thickBo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3.5" thickBo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3.5" thickBo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3.5" thickBo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3.5" thickBo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3.5" thickBo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3.5" thickBo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3.5" thickBo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3.5" thickBo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3.5" thickBo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3.5" thickBo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3.5" thickBo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3.5" thickBo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3.5" thickBo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3.5" thickBo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3.5" thickBo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3.5" thickBo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3.5" thickBo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3.5" thickBo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3.5" thickBo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3.5" thickBo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3.5" thickBo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3.5" thickBo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3.5" thickBo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3.5" thickBo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3.5" thickBo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3.5" thickBo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3.5" thickBo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3.5" thickBo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3.5" thickBo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3.5" thickBo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3.5" thickBo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3.5" thickBo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3.5" thickBo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3.5" thickBo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3.5" thickBo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3.5" thickBo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3.5" thickBo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3.5" thickBo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3.5" thickBo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3.5" thickBo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3.5" thickBo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3.5" thickBo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3.5" thickBo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3.5" thickBo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3.5" thickBo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3.5" thickBo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3.5" thickBo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3.5" thickBo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3.5" thickBo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3.5" thickBo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3.5" thickBo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3.5" thickBo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3.5" thickBo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3.5" thickBo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3.5" thickBo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3.5" thickBo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3.5" thickBo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3.5" thickBo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3.5" thickBo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3.5" thickBo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3.5" thickBo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3.5" thickBo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3.5" thickBo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3.5" thickBo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3.5" thickBo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3.5" thickBo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3.5" thickBo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3.5" thickBo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3.5" thickBo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3.5" thickBo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3.5" thickBo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3.5" thickBo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3.5" thickBo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3.5" thickBo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3.5" thickBo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3.5" thickBo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3.5" thickBo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3.5" thickBo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3.5" thickBo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3.5" thickBo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3.5" thickBo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3.5" thickBo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3.5" thickBo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3.5" thickBo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3.5" thickBo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3.5" thickBo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3.5" thickBo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3.5" thickBo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3.5" thickBo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3.5" thickBo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3.5" thickBo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3.5" thickBo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3.5" thickBo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3.5" thickBo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3.5" thickBo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3.5" thickBo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3.5" thickBo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3.5" thickBo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3.5" thickBo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3.5" thickBo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3.5" thickBo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3.5" thickBo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3.5" thickBo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3.5" thickBo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3.5" thickBo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3.5" thickBo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3.5" thickBo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3.5" thickBo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3.5" thickBo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3.5" thickBo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3.5" thickBo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3.5" thickBo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3.5" thickBo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3.5" thickBo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3.5" thickBo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3.5" thickBo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3.5" thickBo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3.5" thickBo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3.5" thickBo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3.5" thickBo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3.5" thickBo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3.5" thickBo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3.5" thickBo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3.5" thickBo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3.5" thickBo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3.5" thickBo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3.5" thickBo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3.5" thickBo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3.5" thickBo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3.5" thickBo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3.5" thickBo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3.5" thickBo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3.5" thickBo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3.5" thickBo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3.5" thickBo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3.5" thickBo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3.5" thickBo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3.5" thickBo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3.5" thickBo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3.5" thickBo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3.5" thickBo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3.5" thickBo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3.5" thickBo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3.5" thickBo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3.5" thickBo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3.5" thickBo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3.5" thickBo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3.5" thickBo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3.5" thickBo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3.5" thickBo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3.5" thickBo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3.5" thickBo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3.5" thickBo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3.5" thickBo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3.5" thickBo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3.5" thickBo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3.5" thickBo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3.5" thickBo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3.5" thickBo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3.5" thickBo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3.5" thickBo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3.5" thickBo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3.5" thickBo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3.5" thickBo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3.5" thickBo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3.5" thickBo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3.5" thickBo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3.5" thickBo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3.5" thickBo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3.5" thickBo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3.5" thickBo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3.5" thickBo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3.5" thickBo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3.5" thickBo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3.5" thickBo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3.5" thickBo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3.5" thickBo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3.5" thickBo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3.5" thickBo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3.5" thickBo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3.5" thickBo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3.5" thickBo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3.5" thickBo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3.5" thickBo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3.5" thickBo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3.5" thickBo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3.5" thickBo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3.5" thickBo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3.5" thickBo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3.5" thickBo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3.5" thickBo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3.5" thickBo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3.5" thickBo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3.5" thickBo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3.5" thickBo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3.5" thickBo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3.5" thickBo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3.5" thickBo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3.5" thickBo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3.5" thickBo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3.5" thickBo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3.5" thickBo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3.5" thickBo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 ht="13.5" thickBo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 ht="13.5" thickBot="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1:27" ht="13.5" thickBot="1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1:27" ht="13.5" thickBot="1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1:27" ht="13.5" thickBot="1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1:27" ht="13.5" thickBot="1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1:27" ht="13.5" thickBot="1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1:27" ht="13.5" thickBot="1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1:27" ht="13.5" thickBot="1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1:27" ht="13.5" thickBot="1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1:27" ht="13.5" thickBot="1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1:27" ht="13.5" thickBot="1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1:27" ht="13.5" thickBot="1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1:27" ht="13.5" thickBot="1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1:27" ht="13.5" thickBot="1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1:27" ht="13.5" thickBot="1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1:27" ht="13.5" thickBot="1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1:27" ht="13.5" thickBot="1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1:27" ht="13.5" thickBot="1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1:27" ht="13.5" thickBot="1" x14ac:dyDescent="0.25"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1:27" ht="13.5" thickBot="1" x14ac:dyDescent="0.25"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</sheetData>
  <sheetProtection algorithmName="SHA-512" hashValue="GeNRIEFvvcrBoXqg7VQxdzmnEwk759kuONDdQRNBb/rjl2J7jhmqWX9keP3zfNlwMEXH85x819DOSt+EkSKL2Q==" saltValue="Y9h0nMsPiZx6ut3yLL6KaQ==" spinCount="100000" sheet="1" selectLockedCells="1"/>
  <dataConsolidate/>
  <customSheetViews>
    <customSheetView guid="{12194A7E-3F49-4566-BD48-AD3ECC6B8158}" filter="1" showAutoFilter="1">
      <pageMargins left="0.7" right="0.7" top="0.75" bottom="0.75" header="0.3" footer="0.3"/>
      <autoFilter ref="C5:C9" xr:uid="{6FB81124-94B0-451E-BAAA-D6E5BAF3DE7F}"/>
    </customSheetView>
  </customSheetViews>
  <mergeCells count="7">
    <mergeCell ref="A3:C3"/>
    <mergeCell ref="B26:C26"/>
    <mergeCell ref="B27:C27"/>
    <mergeCell ref="B21:C21"/>
    <mergeCell ref="B22:C22"/>
    <mergeCell ref="B23:C23"/>
    <mergeCell ref="B24:C24"/>
  </mergeCells>
  <conditionalFormatting sqref="C8:C12">
    <cfRule type="cellIs" dxfId="12" priority="1" operator="equal">
      <formula>0</formula>
    </cfRule>
  </conditionalFormatting>
  <conditionalFormatting sqref="C15">
    <cfRule type="cellIs" dxfId="11" priority="4" operator="equal">
      <formula>"Még nem arany"</formula>
    </cfRule>
    <cfRule type="cellIs" dxfId="10" priority="5" operator="equal">
      <formula>"Arany"</formula>
    </cfRule>
    <cfRule type="containsBlanks" dxfId="8" priority="11">
      <formula>LEN(TRIM(C15))=0</formula>
    </cfRule>
  </conditionalFormatting>
  <conditionalFormatting sqref="F5:F13">
    <cfRule type="cellIs" dxfId="7" priority="3" operator="equal">
      <formula>"X"</formula>
    </cfRule>
  </conditionalFormatting>
  <dataValidations count="1">
    <dataValidation type="date" operator="greaterThanOrEqual" allowBlank="1" showInputMessage="1" showErrorMessage="1" sqref="B5" xr:uid="{2E8F4CB7-2A58-4FA4-B62A-A7CD0F72B2E5}">
      <formula1>1</formula1>
    </dataValidation>
  </dataValidations>
  <pageMargins left="0.7" right="0.7" top="0.75" bottom="0.75" header="0.3" footer="0.3"/>
  <pageSetup paperSize="9" scale="38" orientation="portrait" r:id="rId1"/>
  <colBreaks count="1" manualBreakCount="1">
    <brk id="11" max="1021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AF50B87-000B-47EB-8D93-3BA2058B48F6}">
            <xm:f>NOT(ISERROR(SEARCH("platina",C15)))</xm:f>
            <xm:f>"platina"</xm:f>
            <x14:dxf>
              <fill>
                <patternFill patternType="solid">
                  <fgColor rgb="FF00FF00"/>
                  <bgColor rgb="FF00FF00"/>
                </patternFill>
              </fill>
            </x14:dxf>
          </x14:cfRule>
          <xm:sqref>C15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8E12E-2595-4239-B15F-E27CA6FB4470}">
  <sheetPr>
    <outlinePr summaryBelow="0" summaryRight="0"/>
  </sheetPr>
  <dimension ref="A1:X1020"/>
  <sheetViews>
    <sheetView workbookViewId="0">
      <selection activeCell="B5" sqref="B5"/>
    </sheetView>
  </sheetViews>
  <sheetFormatPr defaultColWidth="14.42578125" defaultRowHeight="15.75" customHeight="1" x14ac:dyDescent="0.2"/>
  <cols>
    <col min="1" max="1" width="74.7109375" customWidth="1"/>
    <col min="2" max="2" width="22.140625" bestFit="1" customWidth="1"/>
    <col min="3" max="3" width="22" customWidth="1"/>
    <col min="7" max="7" width="23.42578125" bestFit="1" customWidth="1"/>
  </cols>
  <sheetData>
    <row r="1" spans="1:24" ht="28.5" thickBot="1" x14ac:dyDescent="0.45">
      <c r="A1" s="37" t="s">
        <v>36</v>
      </c>
      <c r="B1" s="2"/>
      <c r="C1" s="2"/>
      <c r="D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 customHeight="1" thickBot="1" x14ac:dyDescent="0.25">
      <c r="A2" s="2" t="s">
        <v>43</v>
      </c>
      <c r="B2" s="12"/>
      <c r="C2" s="2"/>
      <c r="D2" s="3"/>
      <c r="E2" s="3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3.5" thickBot="1" x14ac:dyDescent="0.25">
      <c r="A3" s="52" t="s">
        <v>37</v>
      </c>
      <c r="B3" s="53"/>
      <c r="C3" s="54"/>
      <c r="D3" s="3"/>
      <c r="E3" s="3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.75" customHeight="1" thickBot="1" x14ac:dyDescent="0.25">
      <c r="A4" s="1"/>
      <c r="B4" s="12"/>
      <c r="C4" s="2"/>
      <c r="D4" s="3"/>
      <c r="E4" s="43" t="s">
        <v>39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.75" customHeight="1" thickBot="1" x14ac:dyDescent="0.25">
      <c r="A5" s="13" t="s">
        <v>8</v>
      </c>
      <c r="B5" s="38"/>
      <c r="C5" s="27"/>
      <c r="D5" s="30"/>
      <c r="E5" s="32"/>
      <c r="F5" s="34" t="str">
        <f>IF(B5&gt;0,"X","")</f>
        <v/>
      </c>
      <c r="G5" s="36" t="s">
        <v>14</v>
      </c>
      <c r="H5" s="3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 customHeight="1" thickBot="1" x14ac:dyDescent="0.25">
      <c r="A6" s="28" t="str">
        <f>IF(B5="","Kérjük, írja be a kiadány első megjelenésének dátumát!","")</f>
        <v>Kérjük, írja be a kiadány első megjelenésének dátumát!</v>
      </c>
      <c r="B6" s="29"/>
      <c r="C6" s="2"/>
      <c r="D6" s="30"/>
      <c r="E6" s="46"/>
      <c r="F6" s="47"/>
      <c r="G6" s="4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.75" customHeight="1" thickBot="1" x14ac:dyDescent="0.25">
      <c r="A7" s="2"/>
      <c r="B7" s="5" t="s">
        <v>18</v>
      </c>
      <c r="C7" s="6" t="s">
        <v>42</v>
      </c>
      <c r="D7" s="30"/>
      <c r="E7" s="49"/>
      <c r="F7" s="50"/>
      <c r="G7" s="5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 customHeight="1" thickBot="1" x14ac:dyDescent="0.25">
      <c r="A8" s="7" t="s">
        <v>19</v>
      </c>
      <c r="B8" s="39"/>
      <c r="C8" s="8">
        <f>B8</f>
        <v>0</v>
      </c>
      <c r="D8" s="30"/>
      <c r="E8" s="35" t="str">
        <f>IF(C14=0,"",IF(C14&lt;15000,"Még nem arany",IF(C14&lt;30000,"Arany",IF(C14&lt;45000,"Platina",IF(C14&lt;60000,"Dupla platina",IF(C14&lt;75000,"Tripla platina","4x platina"))))))</f>
        <v/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customHeight="1" thickBot="1" x14ac:dyDescent="0.25">
      <c r="A9" s="7" t="s">
        <v>20</v>
      </c>
      <c r="B9" s="39"/>
      <c r="C9" s="8">
        <f>B9</f>
        <v>0</v>
      </c>
      <c r="D9" s="30"/>
      <c r="E9" s="35" t="str">
        <f>IF(C14=0,"",IF(C14&lt;25000,"Még nem arany",IF(C14&lt;50000,"Arany",IF(C14&lt;75000,"Platina",IF(C14&lt;100000,"Dupla platina",IF(C14&lt;125000,"Tripla platina","4x platina"))))))</f>
        <v/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customHeight="1" thickBot="1" x14ac:dyDescent="0.25">
      <c r="A10" s="7" t="s">
        <v>41</v>
      </c>
      <c r="B10" s="39"/>
      <c r="C10" s="8">
        <f>B10</f>
        <v>0</v>
      </c>
      <c r="D10" s="3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customHeight="1" thickBot="1" x14ac:dyDescent="0.25">
      <c r="A11" s="7" t="s">
        <v>23</v>
      </c>
      <c r="B11" s="39"/>
      <c r="C11" s="8">
        <f>B11/328</f>
        <v>0</v>
      </c>
      <c r="D11" s="3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customHeight="1" thickBot="1" x14ac:dyDescent="0.25">
      <c r="A12" s="7" t="s">
        <v>24</v>
      </c>
      <c r="B12" s="39"/>
      <c r="C12" s="8">
        <f>B12/1470</f>
        <v>0</v>
      </c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 customHeight="1" thickBot="1" x14ac:dyDescent="0.25">
      <c r="A13" s="2"/>
      <c r="B13" s="9"/>
      <c r="C13" s="2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 customHeight="1" thickBot="1" x14ac:dyDescent="0.25">
      <c r="A14" s="1" t="s">
        <v>40</v>
      </c>
      <c r="B14" s="1"/>
      <c r="C14" s="22">
        <f>SUM(C8:C12)</f>
        <v>0</v>
      </c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75" customHeight="1" thickBot="1" x14ac:dyDescent="0.25">
      <c r="A15" s="14"/>
      <c r="B15" s="23"/>
      <c r="C15" s="25" t="str">
        <f>IF(C14=0,"",IF(C14&lt;2000,"Még nem arany",IF(C14&lt;4000,"Arany",IF(C14&lt;8000,"Platina",IF(C14&lt;12000,"Dupla platina",IF(C14&lt;16000,"Tripla platina",IF(C14&lt;20000,"4x platina",IF(C14&lt;24000,"5x platina",IF(C14&lt;28000,"6x platina",IF(C14&lt;32000,"7x platina",IF(C14&lt;36000,"8x platina",IF(C14&lt;40000,"9x platina",IF(C14&lt;44000,"10x platina","Több mint 10x platina!")))))))))))))</f>
        <v/>
      </c>
      <c r="D15" s="41" t="str">
        <f>IF(C15="Több mint 10x platina!","Ellenőrzést igényel!","")</f>
        <v/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 customHeight="1" thickBot="1" x14ac:dyDescent="0.25">
      <c r="A16" s="18"/>
      <c r="B16" s="18"/>
      <c r="C16" s="24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 customHeight="1" thickBot="1" x14ac:dyDescent="0.25">
      <c r="A17" s="15"/>
      <c r="B17" s="16"/>
      <c r="C17" s="17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 thickBot="1" x14ac:dyDescent="0.25">
      <c r="A18" s="1" t="s">
        <v>0</v>
      </c>
      <c r="B18" s="14"/>
      <c r="C18" s="10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 thickBot="1" x14ac:dyDescent="0.25">
      <c r="A19" s="21" t="s">
        <v>21</v>
      </c>
      <c r="B19" s="14"/>
      <c r="C19" s="10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 customHeight="1" thickBot="1" x14ac:dyDescent="0.25">
      <c r="A20" s="1"/>
      <c r="B20" s="16"/>
      <c r="C20" s="26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customHeight="1" thickBot="1" x14ac:dyDescent="0.25">
      <c r="A21" s="13" t="s">
        <v>4</v>
      </c>
      <c r="B21" s="59"/>
      <c r="C21" s="59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customHeight="1" thickBot="1" x14ac:dyDescent="0.25">
      <c r="A22" s="13" t="s">
        <v>5</v>
      </c>
      <c r="B22" s="59"/>
      <c r="C22" s="59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 thickBot="1" x14ac:dyDescent="0.25">
      <c r="A23" s="13" t="s">
        <v>6</v>
      </c>
      <c r="B23" s="56" t="s">
        <v>38</v>
      </c>
      <c r="C23" s="57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customHeight="1" thickBot="1" x14ac:dyDescent="0.25">
      <c r="A24" s="13" t="s">
        <v>7</v>
      </c>
      <c r="B24" s="59"/>
      <c r="C24" s="59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 thickBot="1" x14ac:dyDescent="0.25">
      <c r="A25" s="23"/>
      <c r="B25" s="44"/>
      <c r="C25" s="44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customHeight="1" thickBot="1" x14ac:dyDescent="0.25">
      <c r="A26" s="13" t="s">
        <v>2</v>
      </c>
      <c r="B26" s="58"/>
      <c r="C26" s="58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75" customHeight="1" thickBot="1" x14ac:dyDescent="0.25">
      <c r="A27" s="13" t="s">
        <v>3</v>
      </c>
      <c r="B27" s="58"/>
      <c r="C27" s="58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75" customHeight="1" thickBot="1" x14ac:dyDescent="0.25">
      <c r="A28" s="19"/>
      <c r="B28" s="20"/>
      <c r="C28" s="20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75" customHeight="1" thickBot="1" x14ac:dyDescent="0.25">
      <c r="A29" s="11"/>
      <c r="B29" s="11"/>
      <c r="C29" s="1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75" customHeight="1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75" customHeight="1" thickBo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75" customHeight="1" thickBo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 customHeight="1" thickBo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 customHeight="1" thickBo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customHeight="1" thickBo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 customHeight="1" thickBo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 customHeight="1" thickBo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3.5" thickBo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3.5" thickBo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3.5" thickBo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3.5" thickBo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3.5" thickBo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3.5" thickBo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3.5" thickBo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3.5" thickBo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3.5" thickBo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3.5" thickBo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3.5" thickBo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3.5" thickBo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3.5" thickBo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3.5" thickBo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3.5" thickBo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3.5" thickBo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3.5" thickBo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3.5" thickBo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3.5" thickBo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3.5" thickBo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3.5" thickBo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3.5" thickBo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3.5" thickBo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3.5" thickBo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3.5" thickBo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3.5" thickBo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3.5" thickBo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3.5" thickBo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3.5" thickBo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3.5" thickBo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3.5" thickBo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3.5" thickBo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3.5" thickBo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3.5" thickBo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3.5" thickBo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3.5" thickBo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3.5" thickBo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3.5" thickBo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3.5" thickBo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3.5" thickBo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3.5" thickBo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3.5" thickBo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3.5" thickBo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3.5" thickBo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3.5" thickBo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3.5" thickBo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3.5" thickBo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3.5" thickBo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3.5" thickBo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3.5" thickBo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3.5" thickBo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3.5" thickBo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3.5" thickBo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3.5" thickBo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3.5" thickBo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3.5" thickBo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3.5" thickBo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3.5" thickBo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3.5" thickBo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3.5" thickBo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3.5" thickBo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3.5" thickBo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3.5" thickBo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3.5" thickBo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3.5" thickBo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3.5" thickBo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3.5" thickBo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3.5" thickBo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3.5" thickBo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3.5" thickBo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3.5" thickBo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3.5" thickBo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3.5" thickBo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3.5" thickBo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3.5" thickBo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3.5" thickBo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3.5" thickBo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3.5" thickBo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3.5" thickBo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3.5" thickBo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3.5" thickBo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3.5" thickBo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3.5" thickBo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3.5" thickBo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3.5" thickBo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3.5" thickBo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3.5" thickBo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3.5" thickBo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3.5" thickBo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3.5" thickBo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3.5" thickBo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3.5" thickBo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3.5" thickBo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3.5" thickBo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3.5" thickBo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3.5" thickBo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3.5" thickBo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3.5" thickBo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3.5" thickBo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3.5" thickBo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3.5" thickBo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3.5" thickBo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3.5" thickBo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3.5" thickBo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3.5" thickBo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3.5" thickBo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3.5" thickBo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3.5" thickBo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3.5" thickBo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3.5" thickBo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3.5" thickBo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3.5" thickBo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3.5" thickBo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3.5" thickBo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3.5" thickBo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3.5" thickBo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3.5" thickBo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3.5" thickBo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3.5" thickBo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3.5" thickBo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3.5" thickBo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3.5" thickBo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3.5" thickBo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3.5" thickBo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3.5" thickBo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3.5" thickBo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3.5" thickBo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3.5" thickBo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3.5" thickBo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3.5" thickBo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3.5" thickBo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3.5" thickBo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3.5" thickBo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3.5" thickBo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3.5" thickBo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3.5" thickBo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3.5" thickBo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3.5" thickBo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3.5" thickBo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3.5" thickBo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3.5" thickBo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3.5" thickBo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3.5" thickBo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3.5" thickBo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3.5" thickBo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3.5" thickBo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3.5" thickBo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3.5" thickBo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3.5" thickBo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3.5" thickBo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3.5" thickBo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3.5" thickBo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3.5" thickBo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3.5" thickBo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3.5" thickBo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3.5" thickBo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3.5" thickBo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3.5" thickBo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3.5" thickBo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3.5" thickBo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3.5" thickBo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3.5" thickBo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3.5" thickBo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3.5" thickBo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3.5" thickBo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3.5" thickBo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3.5" thickBo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3.5" thickBo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3.5" thickBo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3.5" thickBo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3.5" thickBo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3.5" thickBo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3.5" thickBo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3.5" thickBo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3.5" thickBo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3.5" thickBo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3.5" thickBo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3.5" thickBo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3.5" thickBo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3.5" thickBo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3.5" thickBo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3.5" thickBo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3.5" thickBo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3.5" thickBo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3.5" thickBo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3.5" thickBo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3.5" thickBo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3.5" thickBo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3.5" thickBo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3.5" thickBo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3.5" thickBo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3.5" thickBo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3.5" thickBo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3.5" thickBo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3.5" thickBo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3.5" thickBo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3.5" thickBo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3.5" thickBo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3.5" thickBo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3.5" thickBo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3.5" thickBo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3.5" thickBo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3.5" thickBo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3.5" thickBo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3.5" thickBo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3.5" thickBo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3.5" thickBo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3.5" thickBo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3.5" thickBo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3.5" thickBo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3.5" thickBo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3.5" thickBo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3.5" thickBo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3.5" thickBo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3.5" thickBo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3.5" thickBo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3.5" thickBo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3.5" thickBo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3.5" thickBo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3.5" thickBo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3.5" thickBo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3.5" thickBo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3.5" thickBo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3.5" thickBo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3.5" thickBo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3.5" thickBo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3.5" thickBo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3.5" thickBo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3.5" thickBo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3.5" thickBo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3.5" thickBo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3.5" thickBo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3.5" thickBo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3.5" thickBo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3.5" thickBo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3.5" thickBo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3.5" thickBo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3.5" thickBo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3.5" thickBo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3.5" thickBo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3.5" thickBo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3.5" thickBo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3.5" thickBo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3.5" thickBo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3.5" thickBo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3.5" thickBo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3.5" thickBo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3.5" thickBo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3.5" thickBo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3.5" thickBo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3.5" thickBo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3.5" thickBo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3.5" thickBo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3.5" thickBo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3.5" thickBo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3.5" thickBo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3.5" thickBo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3.5" thickBo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3.5" thickBo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3.5" thickBo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3.5" thickBo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3.5" thickBo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3.5" thickBo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3.5" thickBo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3.5" thickBo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3.5" thickBo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3.5" thickBo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3.5" thickBo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3.5" thickBo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3.5" thickBo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3.5" thickBo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3.5" thickBo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3.5" thickBo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3.5" thickBo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3.5" thickBo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3.5" thickBo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3.5" thickBo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3.5" thickBo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3.5" thickBo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3.5" thickBo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3.5" thickBo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3.5" thickBo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3.5" thickBo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3.5" thickBo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3.5" thickBo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3.5" thickBo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3.5" thickBo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3.5" thickBo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3.5" thickBo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3.5" thickBo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3.5" thickBo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3.5" thickBo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3.5" thickBo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3.5" thickBo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3.5" thickBo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3.5" thickBo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3.5" thickBo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3.5" thickBo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3.5" thickBo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3.5" thickBo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3.5" thickBo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3.5" thickBo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3.5" thickBo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3.5" thickBo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3.5" thickBo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3.5" thickBo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3.5" thickBo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3.5" thickBo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3.5" thickBo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3.5" thickBo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3.5" thickBo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3.5" thickBo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3.5" thickBo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3.5" thickBo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3.5" thickBo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3.5" thickBo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3.5" thickBo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3.5" thickBo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3.5" thickBo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3.5" thickBo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3.5" thickBo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3.5" thickBo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3.5" thickBo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3.5" thickBo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3.5" thickBo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3.5" thickBo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3.5" thickBo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3.5" thickBo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3.5" thickBo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3.5" thickBo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3.5" thickBo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3.5" thickBo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3.5" thickBo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3.5" thickBo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3.5" thickBo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3.5" thickBo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3.5" thickBo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3.5" thickBo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3.5" thickBo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3.5" thickBo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3.5" thickBo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3.5" thickBo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3.5" thickBo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3.5" thickBo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3.5" thickBo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3.5" thickBo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3.5" thickBo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3.5" thickBo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3.5" thickBo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3.5" thickBo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3.5" thickBo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3.5" thickBo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3.5" thickBo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3.5" thickBo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3.5" thickBo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3.5" thickBo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3.5" thickBo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3.5" thickBo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3.5" thickBo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3.5" thickBo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3.5" thickBo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3.5" thickBo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3.5" thickBo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3.5" thickBo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3.5" thickBo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3.5" thickBo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3.5" thickBo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3.5" thickBo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3.5" thickBo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3.5" thickBo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3.5" thickBo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3.5" thickBo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3.5" thickBo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3.5" thickBo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3.5" thickBo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3.5" thickBo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3.5" thickBo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3.5" thickBo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3.5" thickBo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3.5" thickBo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3.5" thickBo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3.5" thickBo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3.5" thickBo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3.5" thickBo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3.5" thickBo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3.5" thickBo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3.5" thickBo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3.5" thickBo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3.5" thickBo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3.5" thickBo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3.5" thickBo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3.5" thickBo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3.5" thickBo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3.5" thickBo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3.5" thickBo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3.5" thickBo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3.5" thickBo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3.5" thickBo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3.5" thickBo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3.5" thickBo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3.5" thickBo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3.5" thickBo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3.5" thickBo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3.5" thickBo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3.5" thickBo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3.5" thickBo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3.5" thickBo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3.5" thickBo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3.5" thickBo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3.5" thickBo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3.5" thickBo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3.5" thickBo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3.5" thickBo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3.5" thickBo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3.5" thickBo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3.5" thickBo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3.5" thickBo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3.5" thickBo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3.5" thickBo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3.5" thickBo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3.5" thickBo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3.5" thickBo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3.5" thickBo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3.5" thickBo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3.5" thickBo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3.5" thickBo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3.5" thickBo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3.5" thickBo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3.5" thickBo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3.5" thickBo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3.5" thickBo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3.5" thickBo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3.5" thickBo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3.5" thickBo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3.5" thickBo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3.5" thickBo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3.5" thickBo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3.5" thickBo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3.5" thickBo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3.5" thickBo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3.5" thickBo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3.5" thickBo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3.5" thickBo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3.5" thickBo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3.5" thickBo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3.5" thickBo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3.5" thickBo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3.5" thickBo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3.5" thickBo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3.5" thickBo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3.5" thickBo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3.5" thickBo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3.5" thickBo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3.5" thickBo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3.5" thickBo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3.5" thickBo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3.5" thickBo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3.5" thickBo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3.5" thickBo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3.5" thickBo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3.5" thickBo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3.5" thickBo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3.5" thickBo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3.5" thickBo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3.5" thickBo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3.5" thickBo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3.5" thickBo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3.5" thickBo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3.5" thickBo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3.5" thickBo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3.5" thickBo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3.5" thickBo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3.5" thickBo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3.5" thickBo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3.5" thickBo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3.5" thickBo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3.5" thickBo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3.5" thickBo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3.5" thickBo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3.5" thickBo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3.5" thickBo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3.5" thickBo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3.5" thickBo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3.5" thickBo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3.5" thickBo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3.5" thickBo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3.5" thickBo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3.5" thickBo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3.5" thickBo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3.5" thickBo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3.5" thickBo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3.5" thickBo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3.5" thickBo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3.5" thickBo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3.5" thickBo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3.5" thickBo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3.5" thickBo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3.5" thickBo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3.5" thickBo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3.5" thickBo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3.5" thickBo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3.5" thickBo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3.5" thickBo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3.5" thickBo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3.5" thickBo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3.5" thickBo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3.5" thickBo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3.5" thickBo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3.5" thickBo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3.5" thickBo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3.5" thickBo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3.5" thickBo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3.5" thickBo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3.5" thickBo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3.5" thickBo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3.5" thickBo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3.5" thickBo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3.5" thickBo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3.5" thickBo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3.5" thickBo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3.5" thickBo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3.5" thickBo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3.5" thickBo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3.5" thickBo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3.5" thickBo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3.5" thickBo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3.5" thickBo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3.5" thickBo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3.5" thickBo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3.5" thickBo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3.5" thickBo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3.5" thickBo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3.5" thickBo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3.5" thickBo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3.5" thickBo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3.5" thickBo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3.5" thickBo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3.5" thickBo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3.5" thickBo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3.5" thickBo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3.5" thickBo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3.5" thickBo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3.5" thickBo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3.5" thickBo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3.5" thickBo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3.5" thickBo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3.5" thickBo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3.5" thickBo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3.5" thickBo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3.5" thickBo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3.5" thickBo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3.5" thickBo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3.5" thickBo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3.5" thickBo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3.5" thickBo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3.5" thickBo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3.5" thickBo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3.5" thickBo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3.5" thickBo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3.5" thickBo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3.5" thickBo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3.5" thickBo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3.5" thickBo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3.5" thickBo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3.5" thickBo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3.5" thickBo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3.5" thickBo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3.5" thickBo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3.5" thickBo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3.5" thickBo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3.5" thickBo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3.5" thickBo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3.5" thickBo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3.5" thickBo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3.5" thickBo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3.5" thickBo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3.5" thickBo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3.5" thickBo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3.5" thickBo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3.5" thickBo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3.5" thickBo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3.5" thickBo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3.5" thickBo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3.5" thickBo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3.5" thickBo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3.5" thickBo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3.5" thickBo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3.5" thickBo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3.5" thickBo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3.5" thickBo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3.5" thickBo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3.5" thickBo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3.5" thickBo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3.5" thickBo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3.5" thickBo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3.5" thickBo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3.5" thickBo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3.5" thickBo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3.5" thickBo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3.5" thickBo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3.5" thickBo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3.5" thickBo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3.5" thickBo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3.5" thickBo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3.5" thickBo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3.5" thickBo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3.5" thickBo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3.5" thickBo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3.5" thickBo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3.5" thickBo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3.5" thickBo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3.5" thickBo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3.5" thickBo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3.5" thickBo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3.5" thickBo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3.5" thickBo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3.5" thickBo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3.5" thickBo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3.5" thickBo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3.5" thickBo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3.5" thickBo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3.5" thickBo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3.5" thickBo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3.5" thickBo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3.5" thickBo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3.5" thickBo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3.5" thickBo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3.5" thickBo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3.5" thickBo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3.5" thickBo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3.5" thickBo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3.5" thickBo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3.5" thickBo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3.5" thickBo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3.5" thickBo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3.5" thickBo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3.5" thickBo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3.5" thickBo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3.5" thickBo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3.5" thickBo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3.5" thickBo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3.5" thickBo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3.5" thickBo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3.5" thickBo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3.5" thickBo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3.5" thickBo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3.5" thickBo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3.5" thickBo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3.5" thickBo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3.5" thickBo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3.5" thickBo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3.5" thickBo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3.5" thickBo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3.5" thickBo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3.5" thickBo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3.5" thickBo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3.5" thickBo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3.5" thickBo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3.5" thickBo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3.5" thickBo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3.5" thickBo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3.5" thickBo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3.5" thickBo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3.5" thickBo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3.5" thickBo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3.5" thickBo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3.5" thickBo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3.5" thickBo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3.5" thickBo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3.5" thickBo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3.5" thickBo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3.5" thickBo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3.5" thickBo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3.5" thickBo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3.5" thickBo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3.5" thickBo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3.5" thickBo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3.5" thickBo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3.5" thickBo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3.5" thickBo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3.5" thickBo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3.5" thickBo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3.5" thickBo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3.5" thickBo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3.5" thickBo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3.5" thickBo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3.5" thickBo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3.5" thickBo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3.5" thickBo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3.5" thickBo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3.5" thickBo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3.5" thickBo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3.5" thickBo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3.5" thickBo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3.5" thickBo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3.5" thickBo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3.5" thickBo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3.5" thickBo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3.5" thickBo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3.5" thickBo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3.5" thickBo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3.5" thickBo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3.5" thickBo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3.5" thickBo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3.5" thickBo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3.5" thickBo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3.5" thickBo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3.5" thickBo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3.5" thickBo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3.5" thickBo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3.5" thickBo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3.5" thickBo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3.5" thickBo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3.5" thickBo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3.5" thickBo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3.5" thickBo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3.5" thickBo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3.5" thickBo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3.5" thickBo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3.5" thickBo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3.5" thickBo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3.5" thickBo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3.5" thickBo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3.5" thickBo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3.5" thickBo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3.5" thickBo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3.5" thickBo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3.5" thickBo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3.5" thickBo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3.5" thickBo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3.5" thickBo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3.5" thickBo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3.5" thickBo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3.5" thickBo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3.5" thickBo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3.5" thickBo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3.5" thickBo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3.5" thickBo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3.5" thickBo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3.5" thickBo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3.5" thickBo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3.5" thickBo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3.5" thickBo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3.5" thickBo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3.5" thickBo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3.5" thickBo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3.5" thickBo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3.5" thickBo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3.5" thickBo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3.5" thickBo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3.5" thickBo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3.5" thickBo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3.5" thickBo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3.5" thickBo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3.5" thickBo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3.5" thickBo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3.5" thickBo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3.5" thickBo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3.5" thickBo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3.5" thickBo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3.5" thickBo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3.5" thickBo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3.5" thickBo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3.5" thickBo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3.5" thickBo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3.5" thickBo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3.5" thickBo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3.5" thickBo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3.5" thickBo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3.5" thickBo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3.5" thickBo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3.5" thickBo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3.5" thickBo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3.5" thickBo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3.5" thickBo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3.5" thickBo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3.5" thickBo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3.5" thickBo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3.5" thickBo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3.5" thickBo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3.5" thickBo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3.5" thickBo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3.5" thickBo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3.5" thickBo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3.5" thickBo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3.5" thickBo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3.5" thickBo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3.5" thickBo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3.5" thickBo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3.5" thickBo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3.5" thickBo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3.5" thickBo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3.5" thickBo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3.5" thickBo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3.5" thickBo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3.5" thickBo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3.5" thickBo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3.5" thickBo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3.5" thickBo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3.5" thickBo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3.5" thickBo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3.5" thickBo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3.5" thickBo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3.5" thickBo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3.5" thickBo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3.5" thickBo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3.5" thickBo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3.5" thickBo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3.5" thickBo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3.5" thickBo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3.5" thickBo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3.5" thickBo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3.5" thickBo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3.5" thickBo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3.5" thickBo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3.5" thickBo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3.5" thickBo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3.5" thickBo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3.5" thickBo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3.5" thickBo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3.5" thickBo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3.5" thickBo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3.5" thickBo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3.5" thickBo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3.5" thickBo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3.5" thickBo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3.5" thickBo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3.5" thickBo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3.5" thickBo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3.5" thickBo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3.5" thickBo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3.5" thickBo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3.5" thickBo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3.5" thickBo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3.5" thickBo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3.5" thickBo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3.5" thickBo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3.5" thickBo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3.5" thickBo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3.5" thickBo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3.5" thickBo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3.5" thickBo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3.5" thickBo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3.5" thickBo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3.5" thickBo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3.5" thickBo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3.5" thickBo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3.5" thickBo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3.5" thickBo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3.5" thickBo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3.5" thickBo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3.5" thickBo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3.5" thickBo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3.5" thickBo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3.5" thickBo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3.5" thickBo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3.5" thickBo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3.5" thickBo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3.5" thickBo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3.5" thickBo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3.5" thickBo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3.5" thickBo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3.5" thickBo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3.5" thickBo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3.5" thickBo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3.5" thickBo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3.5" thickBo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3.5" thickBo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3.5" thickBo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3.5" thickBo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3.5" thickBo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3.5" thickBo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3.5" thickBo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3.5" thickBo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3.5" thickBo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3.5" thickBo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3.5" thickBo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3.5" thickBo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3.5" thickBo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3.5" thickBo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3.5" thickBo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3.5" thickBo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3.5" thickBo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3.5" thickBo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3.5" thickBo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3.5" thickBo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3.5" thickBo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3.5" thickBo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3.5" thickBo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3.5" thickBo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3.5" thickBo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3.5" thickBo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3.5" thickBo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3.5" thickBo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3.5" thickBo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3.5" thickBo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3.5" thickBo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3.5" thickBo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3.5" thickBo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3.5" thickBo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3.5" thickBo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3.5" thickBo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3.5" thickBo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3.5" thickBo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3.5" thickBo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3.5" thickBo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3.5" thickBo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3.5" thickBo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3.5" thickBo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3.5" thickBo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3.5" thickBo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3.5" thickBo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3.5" thickBo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3.5" thickBo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3.5" thickBo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3.5" thickBo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3.5" thickBo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3.5" thickBo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3.5" thickBo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3.5" thickBo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3.5" thickBo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3.5" thickBo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3.5" thickBo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3.5" thickBo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3.5" thickBo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3.5" thickBo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3.5" thickBo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3.5" thickBo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3.5" thickBo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3.5" thickBo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3.5" thickBo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3.5" thickBo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3.5" thickBo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3.5" thickBo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3.5" thickBo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3.5" thickBo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3.5" thickBo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3.5" thickBo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3.5" thickBo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3.5" thickBo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3.5" thickBo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3.5" thickBo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3.5" thickBo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3.5" thickBo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3.5" thickBo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3.5" thickBo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3.5" thickBo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3.5" thickBo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3.5" thickBo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3.5" thickBo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3.5" thickBo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3.5" thickBo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3.5" thickBo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3.5" thickBo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3.5" thickBo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3.5" thickBo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3.5" thickBo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3.5" thickBo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3.5" thickBo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13.5" thickBo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13.5" thickBo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13.5" thickBo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13.5" thickBo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ht="13.5" thickBo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  <row r="1002" spans="1:24" ht="13.5" thickBo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</row>
    <row r="1003" spans="1:24" ht="13.5" thickBot="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</row>
    <row r="1004" spans="1:24" ht="13.5" thickBot="1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</row>
    <row r="1005" spans="1:24" ht="13.5" thickBot="1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</row>
    <row r="1006" spans="1:24" ht="13.5" thickBot="1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</row>
    <row r="1007" spans="1:24" ht="13.5" thickBot="1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</row>
    <row r="1008" spans="1:24" ht="13.5" thickBot="1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</row>
    <row r="1009" spans="1:24" ht="13.5" thickBot="1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</row>
    <row r="1010" spans="1:24" ht="13.5" thickBot="1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</row>
    <row r="1011" spans="1:24" ht="13.5" thickBot="1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</row>
    <row r="1012" spans="1:24" ht="13.5" thickBot="1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</row>
    <row r="1013" spans="1:24" ht="13.5" thickBot="1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</row>
    <row r="1014" spans="1:24" ht="13.5" thickBot="1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</row>
    <row r="1015" spans="1:24" ht="13.5" thickBot="1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</row>
    <row r="1016" spans="1:24" ht="13.5" thickBot="1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</row>
    <row r="1017" spans="1:24" ht="13.5" thickBot="1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</row>
    <row r="1018" spans="1:24" ht="13.5" thickBot="1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</row>
    <row r="1019" spans="1:24" ht="13.5" thickBot="1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</row>
    <row r="1020" spans="1:24" ht="13.5" thickBot="1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</row>
  </sheetData>
  <sheetProtection algorithmName="SHA-512" hashValue="pcf+o6tP/uZ99Be6++qnGKpCQJ3fNRRr6isWjgFpqYE7mGkTQ9oTn6XF23EBRSgv9O8FdPcSSkAB6P2I9mZ5Zw==" saltValue="mz3mDSfrtlP9ZTnMoKLbEw==" spinCount="100000" sheet="1" selectLockedCells="1"/>
  <mergeCells count="7">
    <mergeCell ref="B27:C27"/>
    <mergeCell ref="A3:C3"/>
    <mergeCell ref="B21:C21"/>
    <mergeCell ref="B22:C22"/>
    <mergeCell ref="B23:C23"/>
    <mergeCell ref="B24:C24"/>
    <mergeCell ref="B26:C26"/>
  </mergeCells>
  <conditionalFormatting sqref="C8:C12">
    <cfRule type="cellIs" dxfId="6" priority="1" operator="equal">
      <formula>0</formula>
    </cfRule>
  </conditionalFormatting>
  <conditionalFormatting sqref="C15">
    <cfRule type="cellIs" dxfId="5" priority="6" operator="equal">
      <formula>"Még nem arany"</formula>
    </cfRule>
    <cfRule type="cellIs" dxfId="4" priority="7" operator="equal">
      <formula>"Arany"</formula>
    </cfRule>
    <cfRule type="containsBlanks" dxfId="2" priority="9">
      <formula>LEN(TRIM(C15))=0</formula>
    </cfRule>
  </conditionalFormatting>
  <conditionalFormatting sqref="F5:F7">
    <cfRule type="cellIs" dxfId="1" priority="3" operator="equal">
      <formula>"X"</formula>
    </cfRule>
  </conditionalFormatting>
  <conditionalFormatting sqref="G5:G7">
    <cfRule type="cellIs" dxfId="0" priority="2" operator="equal">
      <formula>"X"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BA34B140-C918-4335-A7BE-9867E23C6A88}">
            <xm:f>NOT(ISERROR(SEARCH("platina",C15)))</xm:f>
            <xm:f>"platina"</xm:f>
            <x14:dxf>
              <fill>
                <patternFill patternType="solid">
                  <fgColor rgb="FF00FF00"/>
                  <bgColor rgb="FF00FF00"/>
                </patternFill>
              </fill>
            </x14:dxf>
          </x14:cfRule>
          <xm:sqref>C15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Album kalkulátor</vt:lpstr>
      <vt:lpstr>Kislemez (single) kalkulátor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Svoboda Ádám</dc:creator>
  <cp:lastModifiedBy>Ádám Svoboda</cp:lastModifiedBy>
  <cp:lastPrinted>2023-05-02T15:26:17Z</cp:lastPrinted>
  <dcterms:created xsi:type="dcterms:W3CDTF">2020-02-25T09:42:59Z</dcterms:created>
  <dcterms:modified xsi:type="dcterms:W3CDTF">2024-03-06T11:04:56Z</dcterms:modified>
</cp:coreProperties>
</file>